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defaultThemeVersion="124226"/>
  <bookViews>
    <workbookView xWindow="4395" yWindow="1140" windowWidth="25380" windowHeight="16440" tabRatio="258"/>
  </bookViews>
  <sheets>
    <sheet name="FeedsAndSpeeds" sheetId="2" r:id="rId1"/>
    <sheet name="Formulas" sheetId="1" state="hidden" r:id="rId2"/>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E2" i="1"/>
  <c r="O2"/>
  <c r="D2"/>
  <c r="C2"/>
  <c r="B2"/>
  <c r="F2"/>
  <c r="A2"/>
  <c r="H2"/>
  <c r="G2"/>
  <c r="I2"/>
  <c r="J2"/>
  <c r="K2"/>
  <c r="L2"/>
  <c r="P2"/>
  <c r="D14" i="2"/>
  <c r="M2" i="1"/>
  <c r="T2"/>
  <c r="A14" i="2"/>
  <c r="N2" i="1"/>
  <c r="S2"/>
  <c r="Q2"/>
  <c r="R2"/>
  <c r="C14" i="2"/>
</calcChain>
</file>

<file path=xl/sharedStrings.xml><?xml version="1.0" encoding="utf-8"?>
<sst xmlns="http://schemas.openxmlformats.org/spreadsheetml/2006/main" count="49" uniqueCount="45">
  <si>
    <t>Tube Wall</t>
  </si>
  <si>
    <t>Gauge</t>
  </si>
  <si>
    <t>R Outside</t>
  </si>
  <si>
    <t>R Inside</t>
  </si>
  <si>
    <t>Tube Area</t>
  </si>
  <si>
    <t>Bundle Area</t>
  </si>
  <si>
    <t>Work Contact</t>
  </si>
  <si>
    <t>Material</t>
  </si>
  <si>
    <t>ALUMINUM</t>
  </si>
  <si>
    <t>BLADE TOOTH PITCH</t>
  </si>
  <si>
    <t>MAX SPEED (SFPM)</t>
  </si>
  <si>
    <t>Tube ID (INCH)</t>
  </si>
  <si>
    <t>Bundle Ø (INCH)</t>
  </si>
  <si>
    <t>Tube OD (INCH)</t>
  </si>
  <si>
    <t xml:space="preserve">The above values are for reference when cutting with an Elliott Bi-Metal blade. As experience is gained with cutting certain materials and bundles, please make note for future operation and modify chart through experimentation. It is good practice to begin cutting at a slower speed and gradually increase until negative performance is noted. If a bundle with a high amount of deposit or build-up is to be cut, please use caution as this may cause excess stress on blade. Please contact Elliott Representative if cutting materials or bundle sizes outside of included range. </t>
  </si>
  <si>
    <t>APPROX CUTTING TIME  (MIN)</t>
  </si>
  <si>
    <t>SFPM=Surface Feet Per Min,      SIPM=Square Inch Per Min</t>
  </si>
  <si>
    <t xml:space="preserve">NOTES:                                                                                                                        </t>
  </si>
  <si>
    <t>APPROX CUTTING TIME  (HRS)</t>
  </si>
  <si>
    <t>BREAK-IN AREA (SQ. IN.)</t>
  </si>
  <si>
    <t>START BLADE SPEED (SFPM)</t>
  </si>
  <si>
    <t>Please input the following information:</t>
  </si>
  <si>
    <t>Tube O.D. (Inch)</t>
  </si>
  <si>
    <t>Number of Tubes</t>
  </si>
  <si>
    <t>Bundle Diameter (Inch)</t>
  </si>
  <si>
    <t>Please use the following information as a reference point for bundle cutting:</t>
  </si>
  <si>
    <t>Elliott Blade</t>
  </si>
  <si>
    <t>SpeedCut Size</t>
  </si>
  <si>
    <t>Starting Blade Speed</t>
  </si>
  <si>
    <t>Starting Frame Feed</t>
  </si>
  <si>
    <t>BRASS</t>
  </si>
  <si>
    <t>COPPER</t>
  </si>
  <si>
    <t>CARBON STEEL</t>
  </si>
  <si>
    <t>NICKEL STEEL</t>
  </si>
  <si>
    <t>CHROME STEEL</t>
  </si>
  <si>
    <t>STAINLESS STEEL</t>
  </si>
  <si>
    <t>TITANIUM</t>
  </si>
  <si>
    <t>STARTING FEED (SIPM)</t>
  </si>
  <si>
    <t>1760 Tuttle Ave.</t>
  </si>
  <si>
    <t>Dayton, OH 45403</t>
  </si>
  <si>
    <t>1 (937) 253 6133</t>
  </si>
  <si>
    <t>www.elliott-tool.com</t>
  </si>
  <si>
    <t>Please contact an Elliott representative for information about purchasing Bandsaw Blades.                                                                           Use above Elliott Blade part number as reference.</t>
  </si>
  <si>
    <t>SpeedCut Speeds &amp; Feeds Selection Tool</t>
  </si>
  <si>
    <t xml:space="preserve">The above values are for reference when cutting with an Elliott Bi-Metal Bandsaw Blade. As experience is gained with cutting certain materials and bundles, please make note for future operation and adjust settings through experimentation. It is good practice to begin cutting at a lower speed/feed and gradually increase until negative performance is noted. If a bundle with a high amount of deposit or build-up is to be cut, please use caution as this may cause excess stress on blade. Please contact Elliott Representative if cutting materials or bundle sizes outside of included range. </t>
  </si>
</sst>
</file>

<file path=xl/styles.xml><?xml version="1.0" encoding="utf-8"?>
<styleSheet xmlns="http://schemas.openxmlformats.org/spreadsheetml/2006/main">
  <numFmts count="1">
    <numFmt numFmtId="164" formatCode="0.000"/>
  </numFmts>
  <fonts count="23">
    <font>
      <sz val="11"/>
      <color theme="1"/>
      <name val="Calibri"/>
      <family val="2"/>
      <scheme val="minor"/>
    </font>
    <font>
      <i/>
      <sz val="11"/>
      <color rgb="FF7F7F7F"/>
      <name val="Calibri"/>
      <family val="2"/>
      <scheme val="minor"/>
    </font>
    <font>
      <b/>
      <i/>
      <sz val="11"/>
      <color rgb="FF7F7F7F"/>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theme="1"/>
      <name val="Helvetica"/>
    </font>
    <font>
      <u/>
      <sz val="11"/>
      <color theme="10"/>
      <name val="Helvetica"/>
    </font>
    <font>
      <b/>
      <sz val="11"/>
      <color theme="1"/>
      <name val="Helvetica"/>
    </font>
    <font>
      <sz val="11"/>
      <color rgb="FF9C0006"/>
      <name val="Helvetica"/>
    </font>
    <font>
      <sz val="11"/>
      <name val="Helvetica"/>
    </font>
    <font>
      <sz val="11"/>
      <color rgb="FF006100"/>
      <name val="Helvetica"/>
    </font>
    <font>
      <b/>
      <sz val="11"/>
      <color rgb="FFFF0000"/>
      <name val="Helvetica"/>
    </font>
    <font>
      <b/>
      <sz val="14"/>
      <color theme="1"/>
      <name val="Helvetica"/>
    </font>
    <font>
      <b/>
      <sz val="14"/>
      <color rgb="FF000000"/>
      <name val="Helvetica"/>
    </font>
    <font>
      <sz val="11"/>
      <color rgb="FF000000"/>
      <name val="Calibri"/>
      <family val="2"/>
      <scheme val="minor"/>
    </font>
    <font>
      <b/>
      <sz val="11"/>
      <color rgb="FF0000FF"/>
      <name val="Helvetica"/>
    </font>
  </fonts>
  <fills count="14">
    <fill>
      <patternFill patternType="none"/>
    </fill>
    <fill>
      <patternFill patternType="gray125"/>
    </fill>
    <fill>
      <patternFill patternType="solid">
        <fgColor rgb="FFFFEB9C"/>
      </patternFill>
    </fill>
    <fill>
      <patternFill patternType="solid">
        <fgColor theme="4" tint="0.79998168889431442"/>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9"/>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style="thin">
        <color rgb="FF3F3F3F"/>
      </right>
      <top/>
      <bottom/>
      <diagonal/>
    </border>
    <border>
      <left/>
      <right style="thin">
        <color rgb="FF7F7F7F"/>
      </right>
      <top style="thin">
        <color rgb="FF7F7F7F"/>
      </top>
      <bottom style="thin">
        <color rgb="FF7F7F7F"/>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s>
  <cellStyleXfs count="22">
    <xf numFmtId="0" fontId="0" fillId="0" borderId="0"/>
    <xf numFmtId="0" fontId="1" fillId="0" borderId="0" applyNumberFormat="0" applyFill="0" applyBorder="0" applyAlignment="0" applyProtection="0"/>
    <xf numFmtId="0" fontId="4"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5" fillId="7"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8">
    <xf numFmtId="0" fontId="0" fillId="0" borderId="0" xfId="0"/>
    <xf numFmtId="0" fontId="2" fillId="0" borderId="0" xfId="1" applyFont="1" applyBorder="1"/>
    <xf numFmtId="0" fontId="3" fillId="6" borderId="1" xfId="6" applyBorder="1" applyAlignment="1">
      <alignment horizontal="center" vertical="center"/>
    </xf>
    <xf numFmtId="0" fontId="3" fillId="3" borderId="2" xfId="3" applyBorder="1" applyAlignment="1">
      <alignment horizontal="center" vertical="center" wrapText="1"/>
    </xf>
    <xf numFmtId="0" fontId="3" fillId="3" borderId="2" xfId="3" applyBorder="1" applyAlignment="1">
      <alignment horizontal="center" vertical="center"/>
    </xf>
    <xf numFmtId="164" fontId="3" fillId="3" borderId="2" xfId="3" applyNumberFormat="1" applyBorder="1" applyAlignment="1">
      <alignment horizontal="center" vertical="center"/>
    </xf>
    <xf numFmtId="164" fontId="3" fillId="3" borderId="0" xfId="3" applyNumberFormat="1" applyBorder="1" applyAlignment="1">
      <alignment horizontal="center" vertical="center"/>
    </xf>
    <xf numFmtId="0" fontId="3" fillId="5" borderId="2" xfId="5" applyBorder="1" applyAlignment="1">
      <alignment horizontal="center" vertical="center" wrapText="1"/>
    </xf>
    <xf numFmtId="0" fontId="3" fillId="5" borderId="2" xfId="5" applyBorder="1" applyAlignment="1">
      <alignment horizontal="center" vertical="center"/>
    </xf>
    <xf numFmtId="164" fontId="3" fillId="5" borderId="2" xfId="5" applyNumberFormat="1" applyBorder="1" applyAlignment="1">
      <alignment horizontal="center" vertical="center"/>
    </xf>
    <xf numFmtId="164" fontId="3" fillId="5" borderId="2" xfId="5" applyNumberFormat="1" applyBorder="1" applyAlignment="1">
      <alignment horizontal="center" vertical="center" wrapText="1"/>
    </xf>
    <xf numFmtId="164" fontId="3" fillId="5" borderId="0" xfId="5" applyNumberFormat="1" applyBorder="1" applyAlignment="1">
      <alignment horizontal="center" vertical="center"/>
    </xf>
    <xf numFmtId="164" fontId="3" fillId="5" borderId="0" xfId="5" applyNumberFormat="1" applyBorder="1" applyAlignment="1">
      <alignment horizontal="center" vertical="center" wrapText="1"/>
    </xf>
    <xf numFmtId="0" fontId="5" fillId="4" borderId="2" xfId="4" applyBorder="1" applyAlignment="1">
      <alignment horizontal="center" vertical="center" wrapText="1"/>
    </xf>
    <xf numFmtId="1" fontId="5" fillId="4" borderId="2" xfId="4" applyNumberFormat="1" applyBorder="1" applyAlignment="1">
      <alignment horizontal="center" vertical="center" wrapText="1"/>
    </xf>
    <xf numFmtId="12" fontId="5" fillId="4" borderId="2" xfId="4" applyNumberFormat="1" applyBorder="1" applyAlignment="1">
      <alignment horizontal="center" vertical="center"/>
    </xf>
    <xf numFmtId="1" fontId="5" fillId="4" borderId="2" xfId="4" applyNumberFormat="1" applyBorder="1" applyAlignment="1">
      <alignment horizontal="center" vertical="center"/>
    </xf>
    <xf numFmtId="12" fontId="5" fillId="4" borderId="0" xfId="4" applyNumberFormat="1" applyBorder="1" applyAlignment="1">
      <alignment horizontal="center" vertical="center"/>
    </xf>
    <xf numFmtId="1" fontId="5" fillId="4" borderId="0" xfId="4" applyNumberFormat="1" applyBorder="1" applyAlignment="1">
      <alignment horizontal="center" vertical="center" wrapText="1"/>
    </xf>
    <xf numFmtId="1" fontId="5" fillId="4" borderId="0" xfId="4" applyNumberFormat="1" applyBorder="1" applyAlignment="1">
      <alignment horizontal="center" vertical="center"/>
    </xf>
    <xf numFmtId="0" fontId="0" fillId="6" borderId="1" xfId="6" applyFont="1" applyBorder="1" applyAlignment="1">
      <alignment horizontal="center" vertical="center" wrapText="1"/>
    </xf>
    <xf numFmtId="2" fontId="3" fillId="6" borderId="1" xfId="6" applyNumberFormat="1" applyBorder="1" applyAlignment="1">
      <alignment horizontal="center" vertical="center"/>
    </xf>
    <xf numFmtId="0" fontId="5" fillId="7" borderId="2" xfId="7" applyBorder="1" applyAlignment="1">
      <alignment horizontal="center" vertical="center" wrapText="1"/>
    </xf>
    <xf numFmtId="12" fontId="5" fillId="7" borderId="2" xfId="7" applyNumberFormat="1" applyBorder="1" applyAlignment="1">
      <alignment horizontal="center" vertical="center"/>
    </xf>
    <xf numFmtId="0" fontId="3" fillId="6" borderId="4" xfId="6" applyBorder="1" applyAlignment="1">
      <alignment horizontal="center" vertical="center" wrapText="1"/>
    </xf>
    <xf numFmtId="1" fontId="3" fillId="6" borderId="4" xfId="6" applyNumberFormat="1" applyBorder="1" applyAlignment="1">
      <alignment horizontal="center" vertical="center"/>
    </xf>
    <xf numFmtId="164" fontId="4" fillId="2" borderId="0" xfId="2" applyNumberFormat="1" applyBorder="1" applyAlignment="1">
      <alignment vertical="top"/>
    </xf>
    <xf numFmtId="1" fontId="3" fillId="6" borderId="2" xfId="6" applyNumberFormat="1" applyBorder="1" applyAlignment="1">
      <alignment horizontal="center" vertical="center"/>
    </xf>
    <xf numFmtId="0" fontId="0" fillId="6" borderId="2" xfId="6" applyFont="1" applyBorder="1" applyAlignment="1">
      <alignment horizontal="center" vertical="center" wrapText="1"/>
    </xf>
    <xf numFmtId="0" fontId="0" fillId="0" borderId="0" xfId="0" applyAlignment="1"/>
    <xf numFmtId="0" fontId="0" fillId="0" borderId="0" xfId="0" applyAlignment="1">
      <alignment horizontal="center" vertical="center"/>
    </xf>
    <xf numFmtId="0" fontId="0" fillId="0" borderId="0" xfId="0" applyFont="1" applyAlignment="1">
      <alignment horizontal="center" vertical="center"/>
    </xf>
    <xf numFmtId="164" fontId="0" fillId="0" borderId="0" xfId="0" applyNumberFormat="1" applyFont="1" applyAlignment="1">
      <alignment horizontal="center" vertical="center"/>
    </xf>
    <xf numFmtId="0" fontId="6" fillId="0" borderId="0" xfId="0" applyFont="1" applyAlignment="1">
      <alignment horizontal="center" vertical="center"/>
    </xf>
    <xf numFmtId="0" fontId="0" fillId="0" borderId="0" xfId="0" applyAlignment="1">
      <alignment wrapText="1"/>
    </xf>
    <xf numFmtId="0" fontId="0" fillId="10" borderId="0" xfId="0" applyFill="1"/>
    <xf numFmtId="0" fontId="12" fillId="10" borderId="0" xfId="0" applyFont="1" applyFill="1"/>
    <xf numFmtId="0" fontId="13" fillId="10" borderId="0" xfId="14" applyFont="1" applyFill="1"/>
    <xf numFmtId="0" fontId="12" fillId="0" borderId="5" xfId="0" applyFont="1" applyBorder="1"/>
    <xf numFmtId="0" fontId="12" fillId="0" borderId="2" xfId="0" applyFont="1" applyBorder="1" applyAlignment="1">
      <alignment horizontal="center" vertical="center"/>
    </xf>
    <xf numFmtId="0" fontId="12" fillId="0" borderId="2" xfId="0" applyFont="1" applyFill="1" applyBorder="1" applyAlignment="1">
      <alignment horizontal="center" vertical="center"/>
    </xf>
    <xf numFmtId="0" fontId="14" fillId="0" borderId="2" xfId="0" applyFont="1" applyBorder="1" applyAlignment="1">
      <alignment horizontal="center" vertical="center"/>
    </xf>
    <xf numFmtId="0" fontId="12" fillId="0" borderId="0" xfId="0" applyFont="1"/>
    <xf numFmtId="0" fontId="12" fillId="0" borderId="0" xfId="0" applyFont="1" applyBorder="1" applyAlignment="1">
      <alignment horizontal="center" vertical="center"/>
    </xf>
    <xf numFmtId="0" fontId="14" fillId="0" borderId="0" xfId="0" applyFont="1" applyBorder="1" applyAlignment="1">
      <alignment horizontal="center" vertical="center"/>
    </xf>
    <xf numFmtId="1" fontId="14" fillId="0" borderId="2" xfId="0" applyNumberFormat="1" applyFont="1" applyBorder="1" applyAlignment="1">
      <alignment horizontal="center" vertical="center"/>
    </xf>
    <xf numFmtId="0" fontId="12" fillId="0" borderId="0" xfId="0" applyFont="1" applyAlignment="1">
      <alignment wrapText="1"/>
    </xf>
    <xf numFmtId="0" fontId="19" fillId="10" borderId="0" xfId="0" applyFont="1" applyFill="1" applyAlignment="1">
      <alignment vertical="center"/>
    </xf>
    <xf numFmtId="0" fontId="20" fillId="13" borderId="0" xfId="0" applyFont="1" applyFill="1" applyAlignment="1">
      <alignment vertical="center"/>
    </xf>
    <xf numFmtId="0" fontId="12" fillId="11" borderId="7" xfId="0" applyFont="1" applyFill="1" applyBorder="1" applyAlignment="1">
      <alignment horizontal="left" indent="1"/>
    </xf>
    <xf numFmtId="0" fontId="12" fillId="11" borderId="5" xfId="0" applyFont="1" applyFill="1" applyBorder="1" applyAlignment="1">
      <alignment horizontal="left" indent="1"/>
    </xf>
    <xf numFmtId="0" fontId="12" fillId="11" borderId="8" xfId="0" applyFont="1" applyFill="1" applyBorder="1" applyAlignment="1">
      <alignment horizontal="left" indent="1"/>
    </xf>
    <xf numFmtId="164" fontId="0" fillId="0" borderId="0" xfId="0" applyNumberFormat="1" applyFont="1"/>
    <xf numFmtId="0" fontId="0" fillId="0" borderId="0" xfId="0" applyFont="1"/>
    <xf numFmtId="0" fontId="14" fillId="0" borderId="7" xfId="0" applyFont="1" applyBorder="1" applyAlignment="1">
      <alignment horizontal="center" vertical="center"/>
    </xf>
    <xf numFmtId="1" fontId="14" fillId="0" borderId="5" xfId="0" applyNumberFormat="1" applyFont="1" applyBorder="1" applyAlignment="1">
      <alignment horizontal="center" vertical="center"/>
    </xf>
    <xf numFmtId="0" fontId="21" fillId="0" borderId="0" xfId="0" applyFont="1"/>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center" vertical="center"/>
    </xf>
    <xf numFmtId="0" fontId="16" fillId="11" borderId="12" xfId="8" applyNumberFormat="1" applyFont="1" applyFill="1" applyBorder="1" applyAlignment="1">
      <alignment horizontal="left" vertical="top" wrapText="1" indent="1"/>
    </xf>
    <xf numFmtId="0" fontId="17" fillId="11" borderId="0" xfId="8" applyNumberFormat="1" applyFont="1" applyFill="1" applyBorder="1" applyAlignment="1">
      <alignment horizontal="left" vertical="top" wrapText="1" indent="1"/>
    </xf>
    <xf numFmtId="0" fontId="17" fillId="11" borderId="11" xfId="8" applyNumberFormat="1" applyFont="1" applyFill="1" applyBorder="1" applyAlignment="1">
      <alignment horizontal="left" vertical="top" wrapText="1" indent="1"/>
    </xf>
    <xf numFmtId="0" fontId="17" fillId="11" borderId="12" xfId="8" applyNumberFormat="1" applyFont="1" applyFill="1" applyBorder="1" applyAlignment="1">
      <alignment horizontal="left" vertical="top" wrapText="1" indent="1"/>
    </xf>
    <xf numFmtId="0" fontId="17" fillId="11" borderId="9" xfId="8" applyNumberFormat="1" applyFont="1" applyFill="1" applyBorder="1" applyAlignment="1">
      <alignment horizontal="left" vertical="top" wrapText="1" indent="1"/>
    </xf>
    <xf numFmtId="0" fontId="17" fillId="11" borderId="6" xfId="8" applyNumberFormat="1" applyFont="1" applyFill="1" applyBorder="1" applyAlignment="1">
      <alignment horizontal="left" vertical="top" wrapText="1" indent="1"/>
    </xf>
    <xf numFmtId="0" fontId="17" fillId="11" borderId="10" xfId="8" applyNumberFormat="1" applyFont="1" applyFill="1" applyBorder="1" applyAlignment="1">
      <alignment horizontal="left" vertical="top" wrapText="1" indent="1"/>
    </xf>
    <xf numFmtId="0" fontId="16" fillId="12" borderId="7" xfId="9" applyFont="1" applyFill="1" applyBorder="1" applyAlignment="1">
      <alignment horizontal="center" vertical="center" wrapText="1"/>
    </xf>
    <xf numFmtId="0" fontId="15" fillId="12" borderId="5" xfId="9" applyFont="1" applyFill="1" applyBorder="1" applyAlignment="1">
      <alignment horizontal="center" vertical="center" wrapText="1"/>
    </xf>
    <xf numFmtId="0" fontId="15" fillId="12" borderId="8" xfId="9" applyFont="1" applyFill="1" applyBorder="1" applyAlignment="1">
      <alignment horizontal="center" vertical="center" wrapText="1"/>
    </xf>
    <xf numFmtId="0" fontId="15" fillId="12" borderId="9" xfId="9" applyFont="1" applyFill="1" applyBorder="1" applyAlignment="1">
      <alignment horizontal="center" vertical="center" wrapText="1"/>
    </xf>
    <xf numFmtId="0" fontId="15" fillId="12" borderId="6" xfId="9" applyFont="1" applyFill="1" applyBorder="1" applyAlignment="1">
      <alignment horizontal="center" vertical="center" wrapText="1"/>
    </xf>
    <xf numFmtId="0" fontId="15" fillId="12" borderId="10" xfId="9" applyFont="1" applyFill="1" applyBorder="1" applyAlignment="1">
      <alignment horizontal="center" vertical="center" wrapText="1"/>
    </xf>
    <xf numFmtId="164" fontId="4" fillId="2" borderId="0" xfId="2" applyNumberFormat="1" applyBorder="1" applyAlignment="1">
      <alignment horizontal="center" vertical="top" wrapText="1"/>
    </xf>
    <xf numFmtId="164" fontId="4" fillId="2" borderId="3" xfId="2" applyNumberFormat="1" applyBorder="1" applyAlignment="1">
      <alignment horizontal="center" vertical="top" wrapText="1"/>
    </xf>
    <xf numFmtId="164" fontId="4" fillId="2" borderId="0" xfId="2" applyNumberFormat="1" applyBorder="1" applyAlignment="1">
      <alignment horizontal="center" vertical="top"/>
    </xf>
    <xf numFmtId="164" fontId="4" fillId="2" borderId="3" xfId="2" applyNumberFormat="1" applyBorder="1" applyAlignment="1">
      <alignment horizontal="center" vertical="top"/>
    </xf>
  </cellXfs>
  <cellStyles count="22">
    <cellStyle name="20% - Accent1" xfId="3" builtinId="30"/>
    <cellStyle name="20% - Accent3" xfId="5" builtinId="38"/>
    <cellStyle name="20% - Accent5" xfId="6" builtinId="46"/>
    <cellStyle name="60% - Accent2" xfId="4" builtinId="36"/>
    <cellStyle name="Accent6" xfId="7" builtinId="49"/>
    <cellStyle name="Bad" xfId="9" builtinId="27"/>
    <cellStyle name="Explanatory Text" xfId="1" builtinId="53"/>
    <cellStyle name="Followed Hyperlink" xfId="11" builtinId="9" hidden="1"/>
    <cellStyle name="Followed Hyperlink" xfId="13"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Good" xfId="8" builtinId="26"/>
    <cellStyle name="Hyperlink" xfId="10" builtinId="8" hidden="1"/>
    <cellStyle name="Hyperlink" xfId="12" builtinId="8" hidden="1"/>
    <cellStyle name="Hyperlink" xfId="14" builtinId="8"/>
    <cellStyle name="Neutral" xfId="2" builtinId="28"/>
    <cellStyle name="Normal" xfId="0" builtinId="0"/>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101600</xdr:rowOff>
    </xdr:from>
    <xdr:to>
      <xdr:col>2</xdr:col>
      <xdr:colOff>444500</xdr:colOff>
      <xdr:row>0</xdr:row>
      <xdr:rowOff>762152</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101600"/>
          <a:ext cx="2006600" cy="6605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lliott-tool.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pageSetUpPr fitToPage="1"/>
  </sheetPr>
  <dimension ref="A1:L27"/>
  <sheetViews>
    <sheetView tabSelected="1" zoomScale="125" zoomScaleNormal="125" zoomScalePageLayoutView="125" workbookViewId="0">
      <selection activeCell="A9" sqref="A9"/>
    </sheetView>
  </sheetViews>
  <sheetFormatPr defaultColWidth="8.85546875" defaultRowHeight="15"/>
  <cols>
    <col min="1" max="1" width="15.42578125" customWidth="1"/>
    <col min="2" max="2" width="6.42578125" customWidth="1"/>
    <col min="3" max="3" width="18.42578125" customWidth="1"/>
    <col min="4" max="4" width="22" customWidth="1"/>
    <col min="5" max="5" width="19" customWidth="1"/>
    <col min="6" max="6" width="14.7109375" customWidth="1"/>
    <col min="7" max="7" width="8.85546875" hidden="1" customWidth="1"/>
    <col min="8" max="8" width="7.140625" hidden="1" customWidth="1"/>
    <col min="9" max="9" width="4.7109375" hidden="1" customWidth="1"/>
    <col min="10" max="10" width="18.28515625" hidden="1" customWidth="1"/>
    <col min="11" max="11" width="4" hidden="1" customWidth="1"/>
    <col min="12" max="12" width="15.42578125" hidden="1" customWidth="1"/>
    <col min="13" max="13" width="9.140625" customWidth="1"/>
    <col min="14" max="14" width="3" customWidth="1"/>
    <col min="15" max="15" width="8.85546875" customWidth="1"/>
  </cols>
  <sheetData>
    <row r="1" spans="1:11" ht="71.099999999999994" customHeight="1">
      <c r="A1" s="35"/>
      <c r="B1" s="35"/>
      <c r="C1" s="35"/>
      <c r="D1" s="48" t="s">
        <v>43</v>
      </c>
      <c r="E1" s="35"/>
      <c r="F1" s="35"/>
    </row>
    <row r="2" spans="1:11" ht="6" customHeight="1">
      <c r="A2" s="35"/>
      <c r="B2" s="35"/>
      <c r="C2" s="35"/>
      <c r="D2" s="35"/>
      <c r="E2" s="35"/>
      <c r="F2" s="35"/>
    </row>
    <row r="3" spans="1:11" ht="18">
      <c r="A3" s="36" t="s">
        <v>38</v>
      </c>
      <c r="B3" s="36"/>
      <c r="C3" s="36" t="s">
        <v>40</v>
      </c>
      <c r="D3" s="47"/>
      <c r="E3" s="36"/>
      <c r="F3" s="36"/>
    </row>
    <row r="4" spans="1:11">
      <c r="A4" s="36" t="s">
        <v>39</v>
      </c>
      <c r="B4" s="36"/>
      <c r="C4" s="37" t="s">
        <v>41</v>
      </c>
      <c r="D4" s="36"/>
      <c r="E4" s="36"/>
      <c r="F4" s="36"/>
    </row>
    <row r="5" spans="1:11" ht="8.1" customHeight="1">
      <c r="A5" s="36"/>
      <c r="B5" s="36"/>
      <c r="C5" s="36"/>
      <c r="D5" s="36"/>
      <c r="E5" s="36"/>
      <c r="F5" s="36"/>
    </row>
    <row r="6" spans="1:11">
      <c r="A6" s="38"/>
      <c r="B6" s="38"/>
      <c r="C6" s="38"/>
      <c r="D6" s="38"/>
      <c r="E6" s="38"/>
      <c r="F6" s="38"/>
    </row>
    <row r="7" spans="1:11" ht="24.95" customHeight="1">
      <c r="A7" s="59" t="s">
        <v>21</v>
      </c>
      <c r="B7" s="59"/>
      <c r="C7" s="59"/>
      <c r="D7" s="59"/>
      <c r="E7" s="59"/>
      <c r="F7" s="59"/>
      <c r="G7" s="29"/>
      <c r="I7" s="29"/>
    </row>
    <row r="8" spans="1:11" s="31" customFormat="1" ht="20.100000000000001" customHeight="1">
      <c r="A8" s="39" t="s">
        <v>22</v>
      </c>
      <c r="B8" s="39" t="s">
        <v>1</v>
      </c>
      <c r="C8" s="39" t="s">
        <v>23</v>
      </c>
      <c r="D8" s="39" t="s">
        <v>24</v>
      </c>
      <c r="E8" s="40" t="s">
        <v>7</v>
      </c>
      <c r="F8" s="40" t="s">
        <v>27</v>
      </c>
      <c r="H8" s="32">
        <v>0.375</v>
      </c>
      <c r="I8" s="31">
        <v>8</v>
      </c>
      <c r="J8" s="31" t="s">
        <v>8</v>
      </c>
      <c r="K8" s="31">
        <v>78</v>
      </c>
    </row>
    <row r="9" spans="1:11" s="33" customFormat="1" ht="20.100000000000001" customHeight="1">
      <c r="A9" s="57">
        <v>0.75</v>
      </c>
      <c r="B9" s="58">
        <v>14</v>
      </c>
      <c r="C9" s="58">
        <v>1000</v>
      </c>
      <c r="D9" s="58">
        <v>78</v>
      </c>
      <c r="E9" s="58" t="s">
        <v>32</v>
      </c>
      <c r="F9" s="58">
        <v>78</v>
      </c>
      <c r="H9" s="52">
        <v>0.5</v>
      </c>
      <c r="I9" s="31">
        <v>9</v>
      </c>
      <c r="J9" s="31" t="s">
        <v>30</v>
      </c>
      <c r="K9" s="31">
        <v>98</v>
      </c>
    </row>
    <row r="10" spans="1:11">
      <c r="A10" s="42"/>
      <c r="B10" s="42"/>
      <c r="C10" s="42"/>
      <c r="D10" s="42"/>
      <c r="E10" s="42"/>
      <c r="F10" s="42"/>
      <c r="H10" s="52">
        <v>0.625</v>
      </c>
      <c r="I10" s="53">
        <v>10</v>
      </c>
      <c r="J10" s="53" t="s">
        <v>31</v>
      </c>
      <c r="K10" s="53"/>
    </row>
    <row r="11" spans="1:11">
      <c r="A11" s="42"/>
      <c r="B11" s="42"/>
      <c r="C11" s="42"/>
      <c r="D11" s="42"/>
      <c r="E11" s="42"/>
      <c r="F11" s="42"/>
      <c r="H11" s="52">
        <v>0.75</v>
      </c>
      <c r="I11" s="53">
        <v>11</v>
      </c>
      <c r="J11" s="53" t="s">
        <v>32</v>
      </c>
      <c r="K11" s="53"/>
    </row>
    <row r="12" spans="1:11" ht="23.1" customHeight="1">
      <c r="A12" s="60" t="s">
        <v>25</v>
      </c>
      <c r="B12" s="60"/>
      <c r="C12" s="60"/>
      <c r="D12" s="60"/>
      <c r="E12" s="60"/>
      <c r="F12" s="60"/>
      <c r="H12" s="32">
        <v>0.875</v>
      </c>
      <c r="I12" s="53">
        <v>12</v>
      </c>
      <c r="J12" s="53" t="s">
        <v>33</v>
      </c>
      <c r="K12" s="53"/>
    </row>
    <row r="13" spans="1:11" s="31" customFormat="1" ht="18" customHeight="1">
      <c r="A13" s="39" t="s">
        <v>26</v>
      </c>
      <c r="B13" s="43"/>
      <c r="C13" s="39" t="s">
        <v>28</v>
      </c>
      <c r="D13" s="39" t="s">
        <v>29</v>
      </c>
      <c r="E13" s="43"/>
      <c r="F13" s="43"/>
      <c r="H13" s="52">
        <v>1</v>
      </c>
      <c r="I13" s="31">
        <v>13</v>
      </c>
      <c r="J13" s="31" t="s">
        <v>34</v>
      </c>
    </row>
    <row r="14" spans="1:11" s="30" customFormat="1" ht="18" customHeight="1">
      <c r="A14" s="41" t="str">
        <f>Formulas!T2</f>
        <v>SCT78B2</v>
      </c>
      <c r="B14" s="44"/>
      <c r="C14" s="45">
        <f>Formulas!N2</f>
        <v>194</v>
      </c>
      <c r="D14" s="45" t="str">
        <f>Formulas!P2</f>
        <v>1</v>
      </c>
      <c r="E14" s="44"/>
      <c r="F14" s="44"/>
      <c r="H14" s="52">
        <v>1.125</v>
      </c>
      <c r="I14" s="31">
        <v>14</v>
      </c>
      <c r="J14" s="31" t="s">
        <v>35</v>
      </c>
      <c r="K14" s="31"/>
    </row>
    <row r="15" spans="1:11" s="30" customFormat="1" ht="18" customHeight="1">
      <c r="A15" s="54"/>
      <c r="B15" s="44"/>
      <c r="C15" s="55"/>
      <c r="D15" s="55"/>
      <c r="E15" s="44"/>
      <c r="F15" s="44"/>
      <c r="H15" s="32">
        <v>1.25</v>
      </c>
      <c r="I15" s="53">
        <v>15</v>
      </c>
      <c r="J15" s="56" t="s">
        <v>36</v>
      </c>
      <c r="K15" s="31"/>
    </row>
    <row r="16" spans="1:11" ht="15" customHeight="1">
      <c r="A16" s="68" t="s">
        <v>42</v>
      </c>
      <c r="B16" s="69"/>
      <c r="C16" s="69"/>
      <c r="D16" s="69"/>
      <c r="E16" s="69"/>
      <c r="F16" s="70"/>
      <c r="H16" s="32">
        <v>1.375</v>
      </c>
      <c r="I16" s="53">
        <v>16</v>
      </c>
      <c r="J16" s="53"/>
      <c r="K16" s="53"/>
    </row>
    <row r="17" spans="1:11" ht="29.1" customHeight="1">
      <c r="A17" s="71"/>
      <c r="B17" s="72"/>
      <c r="C17" s="72"/>
      <c r="D17" s="72"/>
      <c r="E17" s="72"/>
      <c r="F17" s="73"/>
      <c r="H17" s="52">
        <v>1.625</v>
      </c>
      <c r="I17" s="53">
        <v>18</v>
      </c>
      <c r="J17" s="53"/>
      <c r="K17" s="53"/>
    </row>
    <row r="18" spans="1:11">
      <c r="A18" s="42"/>
      <c r="B18" s="42"/>
      <c r="C18" s="42"/>
      <c r="D18" s="42"/>
      <c r="E18" s="42"/>
      <c r="F18" s="42"/>
      <c r="H18" s="52">
        <v>1.75</v>
      </c>
      <c r="I18" s="53">
        <v>19</v>
      </c>
      <c r="J18" s="53"/>
      <c r="K18" s="53"/>
    </row>
    <row r="19" spans="1:11">
      <c r="A19" s="49"/>
      <c r="B19" s="50"/>
      <c r="C19" s="50"/>
      <c r="D19" s="50"/>
      <c r="E19" s="50"/>
      <c r="F19" s="51"/>
      <c r="H19" s="52">
        <v>1.875</v>
      </c>
      <c r="I19" s="53">
        <v>20</v>
      </c>
      <c r="J19" s="53"/>
      <c r="K19" s="53"/>
    </row>
    <row r="20" spans="1:11">
      <c r="A20" s="61" t="s">
        <v>44</v>
      </c>
      <c r="B20" s="62"/>
      <c r="C20" s="62"/>
      <c r="D20" s="62"/>
      <c r="E20" s="62"/>
      <c r="F20" s="63"/>
      <c r="H20" s="52">
        <v>2</v>
      </c>
      <c r="I20" s="53"/>
      <c r="J20" s="53"/>
      <c r="K20" s="53"/>
    </row>
    <row r="21" spans="1:11">
      <c r="A21" s="64"/>
      <c r="B21" s="62"/>
      <c r="C21" s="62"/>
      <c r="D21" s="62"/>
      <c r="E21" s="62"/>
      <c r="F21" s="63"/>
      <c r="H21" s="52">
        <v>2.125</v>
      </c>
      <c r="I21" s="53"/>
      <c r="J21" s="53"/>
      <c r="K21" s="53"/>
    </row>
    <row r="22" spans="1:11">
      <c r="A22" s="64"/>
      <c r="B22" s="62"/>
      <c r="C22" s="62"/>
      <c r="D22" s="62"/>
      <c r="E22" s="62"/>
      <c r="F22" s="63"/>
      <c r="H22" s="52">
        <v>2.5</v>
      </c>
      <c r="I22" s="53"/>
      <c r="J22" s="53"/>
      <c r="K22" s="53"/>
    </row>
    <row r="23" spans="1:11">
      <c r="A23" s="64"/>
      <c r="B23" s="62"/>
      <c r="C23" s="62"/>
      <c r="D23" s="62"/>
      <c r="E23" s="62"/>
      <c r="F23" s="63"/>
      <c r="H23" s="52"/>
      <c r="I23" s="53"/>
      <c r="J23" s="53"/>
      <c r="K23" s="53"/>
    </row>
    <row r="24" spans="1:11">
      <c r="A24" s="64"/>
      <c r="B24" s="62"/>
      <c r="C24" s="62"/>
      <c r="D24" s="62"/>
      <c r="E24" s="62"/>
      <c r="F24" s="63"/>
      <c r="H24" s="52"/>
      <c r="I24" s="53"/>
      <c r="J24" s="53"/>
      <c r="K24" s="53"/>
    </row>
    <row r="25" spans="1:11">
      <c r="A25" s="65"/>
      <c r="B25" s="66"/>
      <c r="C25" s="66"/>
      <c r="D25" s="66"/>
      <c r="E25" s="66"/>
      <c r="F25" s="67"/>
      <c r="H25" s="52"/>
      <c r="I25" s="53"/>
      <c r="J25" s="53"/>
      <c r="K25" s="53"/>
    </row>
    <row r="26" spans="1:11">
      <c r="A26" s="46"/>
      <c r="B26" s="46"/>
      <c r="C26" s="46"/>
      <c r="D26" s="46"/>
      <c r="E26" s="46"/>
      <c r="F26" s="46"/>
      <c r="H26" s="53"/>
      <c r="I26" s="53"/>
      <c r="J26" s="53"/>
      <c r="K26" s="53"/>
    </row>
    <row r="27" spans="1:11">
      <c r="A27" s="34"/>
      <c r="B27" s="34"/>
      <c r="C27" s="34"/>
      <c r="D27" s="34"/>
      <c r="E27" s="34"/>
      <c r="F27" s="34"/>
      <c r="H27" s="53"/>
      <c r="I27" s="53"/>
      <c r="J27" s="53"/>
      <c r="K27" s="53"/>
    </row>
  </sheetData>
  <mergeCells count="4">
    <mergeCell ref="A7:F7"/>
    <mergeCell ref="A12:F12"/>
    <mergeCell ref="A20:F25"/>
    <mergeCell ref="A16:F17"/>
  </mergeCells>
  <phoneticPr fontId="11" type="noConversion"/>
  <dataValidations xWindow="156" yWindow="258" count="9">
    <dataValidation allowBlank="1" showInputMessage="1" showErrorMessage="1" promptTitle="Blade Speed" prompt="Initial setting in Surface Feet per Minute (SFPM). Speed can be increased throughout cut as desired." sqref="C14"/>
    <dataValidation allowBlank="1" showInputMessage="1" showErrorMessage="1" promptTitle="Starting Frame Feed" prompt="Initial setting during beginning of cut. Feed rate can be increased throughout bundle cut as desired." sqref="D14"/>
    <dataValidation allowBlank="1" showInputMessage="1" showErrorMessage="1" promptTitle="Elliott Blade Part Number" prompt="Please contact Elliott Tool Technologies for information about purchasing this blade." sqref="A14"/>
    <dataValidation type="whole" allowBlank="1" showInputMessage="1" showErrorMessage="1" errorTitle="Number of Tubes Error" error="Please enter a whole number between 0 and 3500." promptTitle="Number of Tubes" prompt="Please enter the number of tubes in the bundle to be cut." sqref="C9">
      <formula1>0</formula1>
      <formula2>3500</formula2>
    </dataValidation>
    <dataValidation type="whole" allowBlank="1" showInputMessage="1" showErrorMessage="1" errorTitle="Bundle Diameter Error" error="Please enter a whole number between 0 and 98. " promptTitle="Tube Bundle Diameter" prompt="Please enter the diameter of the tube bundle to be cut. _x000a__x000a_Note: The actual bundle diameter to be cut may be smaller than the tube sheet diameter." sqref="D9">
      <formula1>0</formula1>
      <formula2>98</formula2>
    </dataValidation>
    <dataValidation type="list" allowBlank="1" showInputMessage="1" showErrorMessage="1" errorTitle="SpeedCut Size" error="Please select the unit to be used. Elliott offers a 78&quot; capacity and a 98&quot; capacity." promptTitle="SpeedCut Size" prompt="Please select the SpeedCut size._x000a__x000a_Elliott offers Ø78&quot; capacity or Ø98&quot; capacity." sqref="F9">
      <formula1>$K$8:$K$9</formula1>
    </dataValidation>
    <dataValidation type="list" allowBlank="1" showInputMessage="1" showErrorMessage="1" errorTitle="Tube Wall Gauge Error" error="Please select a tube wall gauge." promptTitle="Tube Wall Gauge" prompt="Please select a tube wall gauge._x000a_.165&quot;=8             .148&quot;=9_x000a_.134&quot;=10           .120&quot;=11_x000a_.109&quot;=12           .095&quot;=13_x000a_.083&quot;=14           .072&quot;=15_x000a_.065&quot;=16           .058&quot;=17_x000a_.049&quot;=18           .042&quot;=19_x000a_.035&quot;=20_x000a__x000a_" sqref="B9">
      <formula1>$I$8:$I$19</formula1>
    </dataValidation>
    <dataValidation type="list" allowBlank="1" showInputMessage="1" showErrorMessage="1" errorTitle="Material Selection Error" error="Please select a material from the drop down list. If the material to be cut is not included in the given range, please contact Elliott Tool Technologies." promptTitle="Material Selection" prompt="Please choose a material." sqref="E9">
      <formula1>$J$8:$J$15</formula1>
    </dataValidation>
    <dataValidation type="list" allowBlank="1" showInputMessage="1" showErrorMessage="1" errorTitle="Tube Diameter Error" error="Please select a diameter from the drop down list. If the diameter of tubes to be cut is outside of the given range, please contact Elliott Tool Technologies." promptTitle="Outside Diameter of Tube" prompt="Please select the outside diameter of the tubes to be cut." sqref="A9">
      <formula1>$H$8:$H$22</formula1>
    </dataValidation>
  </dataValidations>
  <hyperlinks>
    <hyperlink ref="C4" r:id="rId1"/>
  </hyperlinks>
  <pageMargins left="0.7" right="0.7" top="0.75" bottom="0.75" header="0.3" footer="0.3"/>
  <pageSetup scale="88" orientation="portrait" r:id="rId2"/>
  <drawing r:id="rId3"/>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sheetPr codeName="Sheet2" enableFormatConditionsCalculation="0">
    <pageSetUpPr fitToPage="1"/>
  </sheetPr>
  <dimension ref="A1:T59"/>
  <sheetViews>
    <sheetView topLeftCell="XFD1" workbookViewId="0">
      <selection activeCell="C1" sqref="A1:XFD1048576"/>
    </sheetView>
  </sheetViews>
  <sheetFormatPr defaultColWidth="0" defaultRowHeight="15"/>
  <cols>
    <col min="1" max="1" width="9" style="6" hidden="1" customWidth="1"/>
    <col min="2" max="2" width="7.42578125" style="6" hidden="1" customWidth="1"/>
    <col min="3" max="3" width="10.42578125" style="6" hidden="1" customWidth="1"/>
    <col min="4" max="4" width="9.42578125" style="6" hidden="1" customWidth="1"/>
    <col min="5" max="5" width="19.42578125" style="6" hidden="1" customWidth="1"/>
    <col min="6" max="6" width="6.42578125" style="11" hidden="1" customWidth="1"/>
    <col min="7" max="7" width="8.140625" style="11" hidden="1" customWidth="1"/>
    <col min="8" max="8" width="10" style="11" hidden="1" customWidth="1"/>
    <col min="9" max="9" width="8.42578125" style="11" hidden="1" customWidth="1"/>
    <col min="10" max="10" width="10.42578125" style="11" hidden="1" customWidth="1"/>
    <col min="11" max="11" width="12.28515625" style="12" hidden="1" customWidth="1"/>
    <col min="12" max="12" width="13.85546875" style="12" hidden="1" customWidth="1"/>
    <col min="13" max="13" width="7.42578125" style="17" hidden="1" customWidth="1"/>
    <col min="14" max="14" width="9.42578125" style="17" hidden="1" customWidth="1"/>
    <col min="15" max="15" width="7.42578125" style="18" hidden="1" customWidth="1"/>
    <col min="16" max="16" width="10.140625" style="19" hidden="1" customWidth="1"/>
    <col min="17" max="18" width="9.7109375" style="2" hidden="1" customWidth="1"/>
    <col min="19" max="19" width="9.28515625" style="2" hidden="1" customWidth="1"/>
    <col min="20" max="16384" width="9.140625" hidden="1"/>
  </cols>
  <sheetData>
    <row r="1" spans="1:20" s="1" customFormat="1" ht="60">
      <c r="A1" s="3" t="s">
        <v>13</v>
      </c>
      <c r="B1" s="4" t="s">
        <v>1</v>
      </c>
      <c r="C1" s="4"/>
      <c r="D1" s="3" t="s">
        <v>12</v>
      </c>
      <c r="E1" s="4" t="s">
        <v>7</v>
      </c>
      <c r="F1" s="7" t="s">
        <v>0</v>
      </c>
      <c r="G1" s="7" t="s">
        <v>11</v>
      </c>
      <c r="H1" s="8" t="s">
        <v>2</v>
      </c>
      <c r="I1" s="8" t="s">
        <v>3</v>
      </c>
      <c r="J1" s="8" t="s">
        <v>4</v>
      </c>
      <c r="K1" s="8" t="s">
        <v>5</v>
      </c>
      <c r="L1" s="8" t="s">
        <v>6</v>
      </c>
      <c r="M1" s="13" t="s">
        <v>9</v>
      </c>
      <c r="N1" s="14" t="s">
        <v>20</v>
      </c>
      <c r="O1" s="14" t="s">
        <v>10</v>
      </c>
      <c r="P1" s="28" t="s">
        <v>37</v>
      </c>
      <c r="Q1" s="24" t="s">
        <v>15</v>
      </c>
      <c r="R1" s="20" t="s">
        <v>18</v>
      </c>
      <c r="S1" s="22" t="s">
        <v>19</v>
      </c>
      <c r="T1" s="1" t="s">
        <v>26</v>
      </c>
    </row>
    <row r="2" spans="1:20">
      <c r="A2" s="5">
        <f>FeedsAndSpeeds!A9</f>
        <v>0.75</v>
      </c>
      <c r="B2" s="5">
        <f>FeedsAndSpeeds!B9</f>
        <v>14</v>
      </c>
      <c r="C2" s="5">
        <f>FeedsAndSpeeds!C9</f>
        <v>1000</v>
      </c>
      <c r="D2" s="5">
        <f>FeedsAndSpeeds!D9</f>
        <v>78</v>
      </c>
      <c r="E2" s="5" t="str">
        <f>FeedsAndSpeeds!E9</f>
        <v>CARBON STEEL</v>
      </c>
      <c r="F2" s="9">
        <f>IF(B2&lt;8,Contact Elliott Rep, IF(B2=8,0.165,IF(B2=9,0.148,IF(B2=10,0.134,IF(B2=11,0.12,IF(B2=12,0.109,IF(B2=13,0.095,IF(B2=14,0.083,IF(B2=15,0.072,IF(B2=16,0.065,IF(B2=17,0.058,IF(B2=18,0.049,IF(B2=19,0.042,IF(B2=20,0.035,IF(B2&gt;20,Contact Elliott Rep,ERROR)))))))))))))))</f>
        <v>8.3000000000000004E-2</v>
      </c>
      <c r="G2" s="9">
        <f>A2-2*F2</f>
        <v>0.58399999999999996</v>
      </c>
      <c r="H2" s="9">
        <f>A2/2</f>
        <v>0.375</v>
      </c>
      <c r="I2" s="9">
        <f>G2/2</f>
        <v>0.29199999999999998</v>
      </c>
      <c r="J2" s="9">
        <f>(3.14*H2*H2)-(3.14*I2*I2)</f>
        <v>0.17383353999999995</v>
      </c>
      <c r="K2" s="10">
        <f>J2*C2</f>
        <v>173.83353999999994</v>
      </c>
      <c r="L2" s="10">
        <f>K2/D2</f>
        <v>2.2286351282051275</v>
      </c>
      <c r="M2" s="15" t="str">
        <f>IF(L2&gt;7,"Contact Elliott Rep",IF(L2&gt;3,"3-4",IF(L2&gt;1.8,"4-6",IF(L2&gt;1,"5-8",IF(L2&lt;1,"Contact Elliott Rep", "Contact Elliott Rep")))))</f>
        <v>4-6</v>
      </c>
      <c r="N2" s="14">
        <f>IF(L2&gt;6,O2*0.8,IF(L2&gt;3,O2*0.9,IF(L2&gt;1,O2*0.97,"Contact Elliott Rep")))</f>
        <v>194</v>
      </c>
      <c r="O2" s="16">
        <f>IF(E2="CARBON STEEL",200,IF(E2="ALUMINUM",200,IF(E2="COPPER",200,IF(E2="BRASS",200,IF(E2="FREE MACHINE STEEL",200,IF(E2="ALLOY STEEL",180,IF(E2="NICKEL STEEL",160,IF(E2="CHROME STEEL",160,IF(E2="HARDENED STEEL",130,IF(E2="CALCIFIED STEEL",130,IF(E2="STAINLESS STEEL",100,IF(E2="TITANIUM",90,"Contact Elliott Rep"))))))))))))</f>
        <v>200</v>
      </c>
      <c r="P2" s="27" t="str">
        <f>IF(L2&gt;6,"3",IF(L2&gt;3,"2",IF(L2&gt;1,"1","Contact Elliott Rep")))</f>
        <v>1</v>
      </c>
      <c r="Q2" s="25">
        <f t="shared" ref="Q2" si="0">K2/P2</f>
        <v>173.83353999999994</v>
      </c>
      <c r="R2" s="21">
        <f t="shared" ref="R2" si="1">Q2/60</f>
        <v>2.8972256666666656</v>
      </c>
      <c r="S2" s="23">
        <f>IF(N2&gt;180,60,IF(N2&gt;160,50,IF(N2&gt;130,40,IF(N2&gt;110,32,IF(N2&gt;80,25,IF(N2&gt;60,18,IF(N2&gt;0,10,"Contact Elliott Rep")))))))</f>
        <v>60</v>
      </c>
      <c r="T2" t="str">
        <f>IF((M2="3-4")*AND(FeedsAndSpeeds!F9=78),"SCT78B1",IF((M2="4-6")*AND(FeedsAndSpeeds!F9=78),"SCT78B2",IF((M2="5-8")*AND(FeedsAndSpeeds!F9=78),"SCT78B3",IF((M2="3-4")*AND(FeedsAndSpeeds!F9=98),"SCT98B1",IF((M2="4-6")*AND(FeedsAndSpeeds!F9=98),"SCT98B2",IF((M2="5-8")*AND(FeedsAndSpeeds!F9=98),"SCT98B3","Contact Elliott Rep"))))))</f>
        <v>SCT78B2</v>
      </c>
    </row>
    <row r="3" spans="1:20">
      <c r="A3" s="26" t="s">
        <v>17</v>
      </c>
      <c r="B3" s="26"/>
      <c r="C3" s="26"/>
      <c r="D3" s="26"/>
      <c r="E3" s="76" t="s">
        <v>16</v>
      </c>
      <c r="F3" s="76"/>
      <c r="G3" s="76"/>
      <c r="H3" s="76"/>
      <c r="I3" s="76"/>
      <c r="J3" s="76"/>
      <c r="K3" s="76"/>
      <c r="L3" s="76"/>
      <c r="M3" s="76"/>
      <c r="N3" s="76"/>
      <c r="O3" s="76"/>
      <c r="P3" s="76"/>
      <c r="Q3" s="76"/>
      <c r="R3" s="76"/>
      <c r="S3" s="77"/>
    </row>
    <row r="4" spans="1:20" ht="15" customHeight="1">
      <c r="A4" s="74" t="s">
        <v>14</v>
      </c>
      <c r="B4" s="74"/>
      <c r="C4" s="74"/>
      <c r="D4" s="74"/>
      <c r="E4" s="74"/>
      <c r="F4" s="74"/>
      <c r="G4" s="74"/>
      <c r="H4" s="74"/>
      <c r="I4" s="74"/>
      <c r="J4" s="74"/>
      <c r="K4" s="74"/>
      <c r="L4" s="74"/>
      <c r="M4" s="74"/>
      <c r="N4" s="74"/>
      <c r="O4" s="74"/>
      <c r="P4" s="74"/>
      <c r="Q4" s="74"/>
      <c r="R4" s="74"/>
      <c r="S4" s="75"/>
    </row>
    <row r="5" spans="1:20">
      <c r="A5" s="74"/>
      <c r="B5" s="74"/>
      <c r="C5" s="74"/>
      <c r="D5" s="74"/>
      <c r="E5" s="74"/>
      <c r="F5" s="74"/>
      <c r="G5" s="74"/>
      <c r="H5" s="74"/>
      <c r="I5" s="74"/>
      <c r="J5" s="74"/>
      <c r="K5" s="74"/>
      <c r="L5" s="74"/>
      <c r="M5" s="74"/>
      <c r="N5" s="74"/>
      <c r="O5" s="74"/>
      <c r="P5" s="74"/>
      <c r="Q5" s="74"/>
      <c r="R5" s="74"/>
      <c r="S5" s="75"/>
    </row>
    <row r="6" spans="1:20">
      <c r="A6" s="74"/>
      <c r="B6" s="74"/>
      <c r="C6" s="74"/>
      <c r="D6" s="74"/>
      <c r="E6" s="74"/>
      <c r="F6" s="74"/>
      <c r="G6" s="74"/>
      <c r="H6" s="74"/>
      <c r="I6" s="74"/>
      <c r="J6" s="74"/>
      <c r="K6" s="74"/>
      <c r="L6" s="74"/>
      <c r="M6" s="74"/>
      <c r="N6" s="74"/>
      <c r="O6" s="74"/>
      <c r="P6" s="74"/>
      <c r="Q6" s="74"/>
      <c r="R6" s="74"/>
      <c r="S6" s="75"/>
    </row>
    <row r="7" spans="1:20">
      <c r="A7" s="74"/>
      <c r="B7" s="74"/>
      <c r="C7" s="74"/>
      <c r="D7" s="74"/>
      <c r="E7" s="74"/>
      <c r="F7" s="74"/>
      <c r="G7" s="74"/>
      <c r="H7" s="74"/>
      <c r="I7" s="74"/>
      <c r="J7" s="74"/>
      <c r="K7" s="74"/>
      <c r="L7" s="74"/>
      <c r="M7" s="74"/>
      <c r="N7" s="74"/>
      <c r="O7" s="74"/>
      <c r="P7" s="74"/>
      <c r="Q7" s="74"/>
      <c r="R7" s="74"/>
      <c r="S7" s="75"/>
    </row>
    <row r="8" spans="1:20">
      <c r="A8" s="74"/>
      <c r="B8" s="74"/>
      <c r="C8" s="74"/>
      <c r="D8" s="74"/>
      <c r="E8" s="74"/>
      <c r="F8" s="74"/>
      <c r="G8" s="74"/>
      <c r="H8" s="74"/>
      <c r="I8" s="74"/>
      <c r="J8" s="74"/>
      <c r="K8" s="74"/>
      <c r="L8" s="74"/>
      <c r="M8" s="74"/>
      <c r="N8" s="74"/>
      <c r="O8" s="74"/>
      <c r="P8" s="74"/>
      <c r="Q8" s="74"/>
      <c r="R8" s="74"/>
      <c r="S8" s="75"/>
    </row>
    <row r="9" spans="1:20">
      <c r="A9" s="74"/>
      <c r="B9" s="74"/>
      <c r="C9" s="74"/>
      <c r="D9" s="74"/>
      <c r="E9" s="74"/>
      <c r="F9" s="74"/>
      <c r="G9" s="74"/>
      <c r="H9" s="74"/>
      <c r="I9" s="74"/>
      <c r="J9" s="74"/>
      <c r="K9" s="74"/>
      <c r="L9" s="74"/>
      <c r="M9" s="74"/>
      <c r="N9" s="74"/>
      <c r="O9" s="74"/>
      <c r="P9" s="74"/>
      <c r="Q9" s="74"/>
      <c r="R9" s="74"/>
      <c r="S9" s="75"/>
    </row>
    <row r="10" spans="1:20">
      <c r="A10"/>
      <c r="B10"/>
      <c r="C10"/>
      <c r="D10"/>
      <c r="E10"/>
      <c r="F10"/>
      <c r="G10"/>
      <c r="H10"/>
      <c r="I10"/>
      <c r="J10"/>
      <c r="K10"/>
      <c r="L10"/>
      <c r="M10"/>
      <c r="N10"/>
      <c r="O10"/>
      <c r="P10"/>
      <c r="Q10"/>
      <c r="R10"/>
      <c r="S10"/>
    </row>
    <row r="11" spans="1:20">
      <c r="A11"/>
      <c r="B11"/>
      <c r="C11"/>
      <c r="D11"/>
      <c r="E11"/>
      <c r="F11"/>
      <c r="G11"/>
      <c r="H11"/>
      <c r="I11"/>
      <c r="J11"/>
      <c r="K11"/>
      <c r="L11"/>
      <c r="M11"/>
      <c r="N11"/>
      <c r="O11"/>
      <c r="P11"/>
      <c r="Q11"/>
      <c r="R11"/>
      <c r="S11"/>
    </row>
    <row r="12" spans="1:20">
      <c r="A12"/>
      <c r="B12"/>
      <c r="C12"/>
      <c r="D12"/>
      <c r="E12"/>
      <c r="F12"/>
      <c r="G12"/>
      <c r="H12"/>
      <c r="I12"/>
      <c r="J12"/>
      <c r="K12"/>
      <c r="L12"/>
      <c r="M12"/>
      <c r="N12"/>
      <c r="O12"/>
      <c r="P12"/>
      <c r="Q12"/>
      <c r="R12"/>
      <c r="S12"/>
    </row>
    <row r="13" spans="1:20">
      <c r="A13"/>
      <c r="B13"/>
      <c r="C13"/>
      <c r="D13"/>
      <c r="E13"/>
      <c r="F13"/>
      <c r="G13"/>
      <c r="H13"/>
      <c r="I13"/>
      <c r="J13"/>
      <c r="K13"/>
      <c r="L13"/>
      <c r="M13"/>
      <c r="N13"/>
      <c r="O13"/>
      <c r="P13"/>
      <c r="Q13"/>
      <c r="R13"/>
      <c r="S13"/>
    </row>
    <row r="14" spans="1:20">
      <c r="A14"/>
      <c r="B14"/>
      <c r="C14"/>
      <c r="D14"/>
      <c r="E14"/>
      <c r="F14"/>
      <c r="G14"/>
      <c r="H14"/>
      <c r="I14"/>
      <c r="J14"/>
      <c r="K14"/>
      <c r="L14"/>
      <c r="M14"/>
      <c r="N14"/>
      <c r="O14"/>
      <c r="P14"/>
      <c r="Q14"/>
      <c r="R14"/>
      <c r="S14"/>
    </row>
    <row r="15" spans="1:20">
      <c r="A15"/>
      <c r="B15"/>
      <c r="C15"/>
      <c r="D15"/>
      <c r="E15"/>
      <c r="F15"/>
      <c r="G15"/>
      <c r="H15"/>
      <c r="I15"/>
      <c r="J15"/>
      <c r="K15"/>
      <c r="L15"/>
      <c r="M15"/>
      <c r="N15"/>
      <c r="O15"/>
      <c r="P15"/>
      <c r="Q15"/>
      <c r="R15"/>
      <c r="S15"/>
    </row>
    <row r="16" spans="1:20">
      <c r="A16"/>
      <c r="B16"/>
      <c r="C16"/>
      <c r="D16"/>
      <c r="E16"/>
      <c r="F16"/>
      <c r="G16"/>
      <c r="H16"/>
      <c r="I16"/>
      <c r="J16"/>
      <c r="K16"/>
      <c r="L16"/>
      <c r="M16"/>
      <c r="N16"/>
      <c r="O16"/>
      <c r="P16"/>
      <c r="Q16"/>
      <c r="R16"/>
      <c r="S16"/>
    </row>
    <row r="17" spans="1:19">
      <c r="A17"/>
      <c r="B17"/>
      <c r="C17"/>
      <c r="D17"/>
      <c r="E17"/>
      <c r="F17"/>
      <c r="G17"/>
      <c r="H17"/>
      <c r="I17"/>
      <c r="J17"/>
      <c r="K17"/>
      <c r="L17"/>
      <c r="M17"/>
      <c r="N17"/>
      <c r="O17"/>
      <c r="P17"/>
      <c r="Q17"/>
      <c r="R17"/>
      <c r="S17"/>
    </row>
    <row r="18" spans="1:19">
      <c r="A18"/>
      <c r="B18"/>
      <c r="C18"/>
      <c r="D18"/>
      <c r="E18"/>
      <c r="F18"/>
      <c r="G18"/>
      <c r="H18"/>
      <c r="I18"/>
      <c r="J18"/>
      <c r="K18"/>
      <c r="L18"/>
      <c r="M18"/>
      <c r="N18"/>
      <c r="O18"/>
      <c r="P18"/>
      <c r="Q18"/>
      <c r="R18"/>
      <c r="S18"/>
    </row>
    <row r="19" spans="1:19">
      <c r="A19"/>
      <c r="B19"/>
      <c r="C19"/>
      <c r="D19"/>
      <c r="E19"/>
      <c r="F19"/>
      <c r="G19"/>
      <c r="H19"/>
      <c r="I19"/>
      <c r="J19"/>
      <c r="K19"/>
      <c r="L19"/>
      <c r="M19"/>
      <c r="N19"/>
      <c r="O19"/>
      <c r="P19"/>
      <c r="Q19"/>
      <c r="R19"/>
      <c r="S19"/>
    </row>
    <row r="20" spans="1:19">
      <c r="A20"/>
      <c r="B20"/>
      <c r="C20"/>
      <c r="D20"/>
      <c r="E20"/>
      <c r="F20"/>
      <c r="G20"/>
      <c r="H20"/>
      <c r="I20"/>
      <c r="J20"/>
      <c r="K20"/>
      <c r="L20"/>
      <c r="M20"/>
      <c r="N20"/>
      <c r="O20"/>
      <c r="P20"/>
      <c r="Q20"/>
      <c r="R20"/>
      <c r="S20"/>
    </row>
    <row r="21" spans="1:19">
      <c r="A21"/>
      <c r="B21"/>
      <c r="C21"/>
      <c r="D21"/>
      <c r="E21"/>
      <c r="F21"/>
      <c r="G21"/>
      <c r="H21"/>
      <c r="I21"/>
      <c r="J21"/>
      <c r="K21"/>
      <c r="L21"/>
      <c r="M21"/>
      <c r="N21"/>
      <c r="O21"/>
      <c r="P21"/>
      <c r="Q21"/>
      <c r="R21"/>
      <c r="S21"/>
    </row>
    <row r="22" spans="1:19">
      <c r="A22"/>
      <c r="B22"/>
      <c r="C22"/>
      <c r="D22"/>
      <c r="E22"/>
      <c r="F22"/>
      <c r="G22"/>
      <c r="H22"/>
      <c r="I22"/>
      <c r="J22"/>
      <c r="K22"/>
      <c r="L22"/>
      <c r="M22"/>
      <c r="N22"/>
      <c r="O22"/>
      <c r="P22"/>
      <c r="Q22"/>
      <c r="R22"/>
      <c r="S22"/>
    </row>
    <row r="23" spans="1:19">
      <c r="A23"/>
      <c r="B23"/>
      <c r="C23"/>
      <c r="D23"/>
      <c r="E23"/>
      <c r="F23"/>
      <c r="G23"/>
      <c r="H23"/>
      <c r="I23"/>
      <c r="J23"/>
      <c r="K23"/>
      <c r="L23"/>
      <c r="M23"/>
      <c r="N23"/>
      <c r="O23"/>
      <c r="P23"/>
      <c r="Q23"/>
      <c r="R23"/>
      <c r="S23"/>
    </row>
    <row r="24" spans="1:19">
      <c r="A24"/>
      <c r="B24"/>
      <c r="C24"/>
      <c r="D24"/>
      <c r="E24"/>
      <c r="F24"/>
      <c r="G24"/>
      <c r="H24"/>
      <c r="I24"/>
      <c r="J24"/>
      <c r="K24"/>
      <c r="L24"/>
      <c r="M24"/>
      <c r="N24"/>
      <c r="O24"/>
      <c r="P24"/>
      <c r="Q24"/>
      <c r="R24"/>
      <c r="S24"/>
    </row>
    <row r="25" spans="1:19">
      <c r="A25"/>
      <c r="B25"/>
      <c r="C25"/>
      <c r="D25"/>
      <c r="E25"/>
      <c r="F25"/>
      <c r="G25"/>
      <c r="H25"/>
      <c r="I25"/>
      <c r="J25"/>
      <c r="K25"/>
      <c r="L25"/>
      <c r="M25"/>
      <c r="N25"/>
      <c r="O25"/>
      <c r="P25"/>
      <c r="Q25"/>
      <c r="R25"/>
      <c r="S25"/>
    </row>
    <row r="26" spans="1:19">
      <c r="A26"/>
      <c r="B26"/>
      <c r="C26"/>
      <c r="D26"/>
      <c r="E26"/>
      <c r="F26"/>
      <c r="G26"/>
      <c r="H26"/>
      <c r="I26"/>
      <c r="J26"/>
      <c r="K26"/>
      <c r="L26"/>
      <c r="M26"/>
      <c r="N26"/>
      <c r="O26"/>
      <c r="P26"/>
      <c r="Q26"/>
      <c r="R26"/>
      <c r="S26"/>
    </row>
    <row r="27" spans="1:19">
      <c r="A27"/>
      <c r="B27"/>
      <c r="C27"/>
      <c r="D27"/>
      <c r="E27"/>
      <c r="F27"/>
      <c r="G27"/>
      <c r="H27"/>
      <c r="I27"/>
      <c r="J27"/>
      <c r="K27"/>
      <c r="L27"/>
      <c r="M27"/>
      <c r="N27"/>
      <c r="O27"/>
      <c r="P27"/>
      <c r="Q27"/>
      <c r="R27"/>
      <c r="S27"/>
    </row>
    <row r="28" spans="1:19">
      <c r="A28"/>
      <c r="B28"/>
      <c r="C28"/>
      <c r="D28"/>
      <c r="E28"/>
      <c r="F28"/>
      <c r="G28"/>
      <c r="H28"/>
      <c r="I28"/>
      <c r="J28"/>
      <c r="K28"/>
      <c r="L28"/>
      <c r="M28"/>
      <c r="N28"/>
      <c r="O28"/>
      <c r="P28"/>
      <c r="Q28"/>
      <c r="R28"/>
      <c r="S28"/>
    </row>
    <row r="29" spans="1:19">
      <c r="A29"/>
      <c r="B29"/>
      <c r="C29"/>
      <c r="D29"/>
      <c r="E29"/>
      <c r="F29"/>
      <c r="G29"/>
      <c r="H29"/>
      <c r="I29"/>
      <c r="J29"/>
      <c r="K29"/>
      <c r="L29"/>
      <c r="M29"/>
      <c r="N29"/>
      <c r="O29"/>
      <c r="P29"/>
      <c r="Q29"/>
      <c r="R29"/>
      <c r="S29"/>
    </row>
    <row r="30" spans="1:19">
      <c r="A30"/>
      <c r="B30"/>
      <c r="C30"/>
      <c r="D30"/>
      <c r="E30"/>
      <c r="F30"/>
      <c r="G30"/>
      <c r="H30"/>
      <c r="I30"/>
      <c r="J30"/>
      <c r="K30"/>
      <c r="L30"/>
      <c r="M30"/>
      <c r="N30"/>
      <c r="O30"/>
      <c r="P30"/>
      <c r="Q30"/>
      <c r="R30"/>
      <c r="S30"/>
    </row>
    <row r="31" spans="1:19">
      <c r="A31"/>
      <c r="B31"/>
      <c r="C31"/>
      <c r="D31"/>
      <c r="E31"/>
      <c r="F31"/>
      <c r="G31"/>
      <c r="H31"/>
      <c r="I31"/>
      <c r="J31"/>
      <c r="K31"/>
      <c r="L31"/>
      <c r="M31"/>
      <c r="N31"/>
      <c r="O31"/>
      <c r="P31"/>
      <c r="Q31"/>
      <c r="R31"/>
      <c r="S31"/>
    </row>
    <row r="32" spans="1:19">
      <c r="A32"/>
      <c r="B32"/>
      <c r="C32"/>
      <c r="D32"/>
      <c r="E32"/>
      <c r="F32"/>
      <c r="G32"/>
      <c r="H32"/>
      <c r="I32"/>
      <c r="J32"/>
      <c r="K32"/>
      <c r="L32"/>
      <c r="M32"/>
      <c r="N32"/>
      <c r="O32"/>
      <c r="P32"/>
      <c r="Q32"/>
      <c r="R32"/>
      <c r="S32"/>
    </row>
    <row r="33" spans="1:19">
      <c r="A33"/>
      <c r="B33"/>
      <c r="C33"/>
      <c r="D33"/>
      <c r="E33"/>
      <c r="F33"/>
      <c r="G33"/>
      <c r="H33"/>
      <c r="I33"/>
      <c r="J33"/>
      <c r="K33"/>
      <c r="L33"/>
      <c r="M33"/>
      <c r="N33"/>
      <c r="O33"/>
      <c r="P33"/>
      <c r="Q33"/>
      <c r="R33"/>
      <c r="S33"/>
    </row>
    <row r="34" spans="1:19">
      <c r="A34"/>
      <c r="B34"/>
      <c r="C34"/>
      <c r="D34"/>
      <c r="E34"/>
      <c r="F34"/>
      <c r="G34"/>
      <c r="H34"/>
      <c r="I34"/>
      <c r="J34"/>
      <c r="K34"/>
      <c r="L34"/>
      <c r="M34"/>
      <c r="N34"/>
      <c r="O34"/>
      <c r="P34"/>
      <c r="Q34"/>
      <c r="R34"/>
      <c r="S34"/>
    </row>
    <row r="35" spans="1:19">
      <c r="A35"/>
      <c r="B35"/>
      <c r="C35"/>
      <c r="D35"/>
      <c r="E35"/>
      <c r="F35"/>
      <c r="G35"/>
      <c r="H35"/>
      <c r="I35"/>
      <c r="J35"/>
      <c r="K35"/>
      <c r="L35"/>
      <c r="M35"/>
      <c r="N35"/>
      <c r="O35"/>
      <c r="P35"/>
      <c r="Q35"/>
      <c r="R35"/>
      <c r="S35"/>
    </row>
    <row r="36" spans="1:19">
      <c r="A36"/>
      <c r="B36"/>
      <c r="C36"/>
      <c r="D36"/>
      <c r="E36"/>
      <c r="F36"/>
      <c r="G36"/>
      <c r="H36"/>
      <c r="I36"/>
      <c r="J36"/>
      <c r="K36"/>
      <c r="L36"/>
      <c r="M36"/>
      <c r="N36"/>
      <c r="O36"/>
      <c r="P36"/>
      <c r="Q36"/>
      <c r="R36"/>
      <c r="S36"/>
    </row>
    <row r="37" spans="1:19">
      <c r="A37"/>
      <c r="B37"/>
      <c r="C37"/>
      <c r="D37"/>
      <c r="E37"/>
      <c r="F37"/>
      <c r="G37"/>
      <c r="H37"/>
      <c r="I37"/>
      <c r="J37"/>
      <c r="K37"/>
      <c r="L37"/>
      <c r="M37"/>
      <c r="N37"/>
      <c r="O37"/>
      <c r="P37"/>
      <c r="Q37"/>
      <c r="R37"/>
      <c r="S37"/>
    </row>
    <row r="38" spans="1:19">
      <c r="A38"/>
      <c r="B38"/>
      <c r="C38"/>
      <c r="D38"/>
      <c r="E38"/>
      <c r="F38"/>
      <c r="G38"/>
      <c r="H38"/>
      <c r="I38"/>
      <c r="J38"/>
      <c r="K38"/>
      <c r="L38"/>
      <c r="M38"/>
      <c r="N38"/>
      <c r="O38"/>
      <c r="P38"/>
      <c r="Q38"/>
      <c r="R38"/>
      <c r="S38"/>
    </row>
    <row r="39" spans="1:19">
      <c r="A39"/>
      <c r="B39"/>
      <c r="C39"/>
      <c r="D39"/>
      <c r="E39"/>
      <c r="F39"/>
      <c r="G39"/>
      <c r="H39"/>
      <c r="I39"/>
      <c r="J39"/>
      <c r="K39"/>
      <c r="L39"/>
      <c r="M39"/>
      <c r="N39"/>
      <c r="O39"/>
      <c r="P39"/>
      <c r="Q39"/>
      <c r="R39"/>
      <c r="S39"/>
    </row>
    <row r="40" spans="1:19">
      <c r="A40"/>
      <c r="B40"/>
      <c r="C40"/>
      <c r="D40"/>
      <c r="E40"/>
      <c r="F40"/>
      <c r="G40"/>
      <c r="H40"/>
      <c r="I40"/>
      <c r="J40"/>
      <c r="K40"/>
      <c r="L40"/>
      <c r="M40"/>
      <c r="N40"/>
      <c r="O40"/>
      <c r="P40"/>
      <c r="Q40"/>
      <c r="R40"/>
      <c r="S40"/>
    </row>
    <row r="41" spans="1:19">
      <c r="A41"/>
      <c r="B41"/>
      <c r="C41"/>
      <c r="D41"/>
      <c r="E41"/>
      <c r="F41"/>
      <c r="G41"/>
      <c r="H41"/>
      <c r="I41"/>
      <c r="J41"/>
      <c r="K41"/>
      <c r="L41"/>
      <c r="M41"/>
      <c r="N41"/>
      <c r="O41"/>
      <c r="P41"/>
      <c r="Q41"/>
      <c r="R41"/>
      <c r="S41"/>
    </row>
    <row r="42" spans="1:19">
      <c r="A42"/>
      <c r="B42"/>
      <c r="C42"/>
      <c r="D42"/>
      <c r="E42"/>
      <c r="F42"/>
      <c r="G42"/>
      <c r="H42"/>
      <c r="I42"/>
      <c r="J42"/>
      <c r="K42"/>
      <c r="L42"/>
      <c r="M42"/>
      <c r="N42"/>
      <c r="O42"/>
      <c r="P42"/>
      <c r="Q42"/>
      <c r="R42"/>
      <c r="S42"/>
    </row>
    <row r="43" spans="1:19">
      <c r="A43"/>
      <c r="B43"/>
      <c r="C43"/>
      <c r="D43"/>
      <c r="E43"/>
      <c r="F43"/>
      <c r="G43"/>
      <c r="H43"/>
      <c r="I43"/>
      <c r="J43"/>
      <c r="K43"/>
      <c r="L43"/>
      <c r="M43"/>
      <c r="N43"/>
      <c r="O43"/>
      <c r="P43"/>
      <c r="Q43"/>
      <c r="R43"/>
      <c r="S43"/>
    </row>
    <row r="44" spans="1:19">
      <c r="A44"/>
      <c r="B44"/>
      <c r="C44"/>
      <c r="D44"/>
      <c r="E44"/>
      <c r="F44"/>
      <c r="G44"/>
      <c r="H44"/>
      <c r="I44"/>
      <c r="J44"/>
      <c r="K44"/>
      <c r="L44"/>
      <c r="M44"/>
      <c r="N44"/>
      <c r="O44"/>
      <c r="P44"/>
      <c r="Q44"/>
      <c r="R44"/>
      <c r="S44"/>
    </row>
    <row r="45" spans="1:19">
      <c r="A45"/>
      <c r="B45"/>
      <c r="C45"/>
      <c r="D45"/>
      <c r="E45"/>
      <c r="F45"/>
      <c r="G45"/>
      <c r="H45"/>
      <c r="I45"/>
      <c r="J45"/>
      <c r="K45"/>
      <c r="L45"/>
      <c r="M45"/>
      <c r="N45"/>
      <c r="O45"/>
      <c r="P45"/>
      <c r="Q45"/>
      <c r="R45"/>
      <c r="S45"/>
    </row>
    <row r="46" spans="1:19">
      <c r="A46"/>
      <c r="B46"/>
      <c r="C46"/>
      <c r="D46"/>
      <c r="E46"/>
      <c r="F46"/>
      <c r="G46"/>
      <c r="H46"/>
      <c r="I46"/>
      <c r="J46"/>
      <c r="K46"/>
      <c r="L46"/>
      <c r="M46"/>
      <c r="N46"/>
      <c r="O46"/>
      <c r="P46"/>
      <c r="Q46"/>
      <c r="R46"/>
      <c r="S46"/>
    </row>
    <row r="47" spans="1:19">
      <c r="A47"/>
      <c r="B47"/>
      <c r="C47"/>
      <c r="D47"/>
      <c r="E47"/>
      <c r="F47"/>
      <c r="G47"/>
      <c r="H47"/>
      <c r="I47"/>
      <c r="J47"/>
      <c r="K47"/>
      <c r="L47"/>
      <c r="M47"/>
      <c r="N47"/>
      <c r="O47"/>
      <c r="P47"/>
      <c r="Q47"/>
      <c r="R47"/>
      <c r="S47"/>
    </row>
    <row r="48" spans="1:19">
      <c r="A48"/>
      <c r="B48"/>
      <c r="C48"/>
      <c r="D48"/>
      <c r="E48"/>
      <c r="F48"/>
      <c r="G48"/>
      <c r="H48"/>
      <c r="I48"/>
      <c r="J48"/>
      <c r="K48"/>
      <c r="L48"/>
      <c r="M48"/>
      <c r="N48"/>
      <c r="O48"/>
      <c r="P48"/>
      <c r="Q48"/>
      <c r="R48"/>
      <c r="S48"/>
    </row>
    <row r="49" spans="1:19">
      <c r="A49"/>
      <c r="B49"/>
      <c r="C49"/>
      <c r="D49"/>
      <c r="E49"/>
      <c r="F49"/>
      <c r="G49"/>
      <c r="H49"/>
      <c r="I49"/>
      <c r="J49"/>
      <c r="K49"/>
      <c r="L49"/>
      <c r="M49"/>
      <c r="N49"/>
      <c r="O49"/>
      <c r="P49"/>
      <c r="Q49"/>
      <c r="R49"/>
      <c r="S49"/>
    </row>
    <row r="50" spans="1:19">
      <c r="A50"/>
      <c r="B50"/>
      <c r="C50"/>
      <c r="D50"/>
      <c r="E50"/>
      <c r="F50"/>
      <c r="G50"/>
      <c r="H50"/>
      <c r="I50"/>
      <c r="J50"/>
      <c r="K50"/>
      <c r="L50"/>
      <c r="M50"/>
      <c r="N50"/>
      <c r="O50"/>
      <c r="P50"/>
      <c r="Q50"/>
      <c r="R50"/>
      <c r="S50"/>
    </row>
    <row r="51" spans="1:19">
      <c r="A51"/>
      <c r="B51"/>
      <c r="C51"/>
      <c r="D51"/>
      <c r="E51"/>
      <c r="F51"/>
      <c r="G51"/>
      <c r="H51"/>
      <c r="I51"/>
      <c r="J51"/>
      <c r="K51"/>
      <c r="L51"/>
      <c r="M51"/>
      <c r="N51"/>
      <c r="O51"/>
      <c r="P51"/>
      <c r="Q51"/>
      <c r="R51"/>
      <c r="S51"/>
    </row>
    <row r="52" spans="1:19">
      <c r="A52"/>
      <c r="B52"/>
      <c r="C52"/>
      <c r="D52"/>
      <c r="E52"/>
      <c r="F52"/>
      <c r="G52"/>
      <c r="H52"/>
      <c r="I52"/>
      <c r="J52"/>
      <c r="K52"/>
      <c r="L52"/>
      <c r="M52"/>
      <c r="N52"/>
      <c r="O52"/>
      <c r="P52"/>
      <c r="Q52"/>
      <c r="R52"/>
      <c r="S52"/>
    </row>
    <row r="53" spans="1:19">
      <c r="A53"/>
      <c r="B53"/>
      <c r="C53"/>
      <c r="D53"/>
      <c r="E53"/>
      <c r="F53"/>
      <c r="G53"/>
      <c r="H53"/>
      <c r="I53"/>
      <c r="J53"/>
      <c r="K53"/>
      <c r="L53"/>
      <c r="M53"/>
      <c r="N53"/>
      <c r="O53"/>
      <c r="P53"/>
      <c r="Q53"/>
      <c r="R53"/>
      <c r="S53"/>
    </row>
    <row r="54" spans="1:19">
      <c r="A54"/>
      <c r="B54"/>
      <c r="C54"/>
      <c r="D54"/>
      <c r="E54"/>
      <c r="F54"/>
      <c r="G54"/>
      <c r="H54"/>
      <c r="I54"/>
      <c r="J54"/>
      <c r="K54"/>
      <c r="L54"/>
      <c r="M54"/>
      <c r="N54"/>
      <c r="O54"/>
      <c r="P54"/>
      <c r="Q54"/>
      <c r="R54"/>
      <c r="S54"/>
    </row>
    <row r="55" spans="1:19">
      <c r="A55"/>
      <c r="B55"/>
      <c r="C55"/>
      <c r="D55"/>
      <c r="E55"/>
      <c r="F55"/>
      <c r="G55"/>
      <c r="H55"/>
      <c r="I55"/>
      <c r="J55"/>
      <c r="K55"/>
      <c r="L55"/>
      <c r="M55"/>
      <c r="N55"/>
      <c r="O55"/>
      <c r="P55"/>
      <c r="Q55"/>
      <c r="R55"/>
      <c r="S55"/>
    </row>
    <row r="56" spans="1:19">
      <c r="A56"/>
      <c r="B56"/>
      <c r="C56"/>
      <c r="D56"/>
      <c r="E56"/>
      <c r="F56"/>
      <c r="G56"/>
      <c r="H56"/>
      <c r="I56"/>
      <c r="J56"/>
      <c r="K56"/>
      <c r="L56"/>
      <c r="M56"/>
      <c r="N56"/>
      <c r="O56"/>
      <c r="P56"/>
      <c r="Q56"/>
      <c r="R56"/>
      <c r="S56"/>
    </row>
    <row r="57" spans="1:19">
      <c r="A57"/>
      <c r="B57"/>
      <c r="C57"/>
      <c r="D57"/>
      <c r="E57"/>
      <c r="F57"/>
      <c r="G57"/>
      <c r="H57"/>
      <c r="I57"/>
      <c r="J57"/>
      <c r="K57"/>
      <c r="L57"/>
      <c r="M57"/>
      <c r="N57"/>
      <c r="O57"/>
      <c r="P57"/>
      <c r="Q57"/>
      <c r="R57"/>
      <c r="S57"/>
    </row>
    <row r="58" spans="1:19">
      <c r="A58"/>
      <c r="B58"/>
      <c r="C58"/>
      <c r="D58"/>
      <c r="E58"/>
      <c r="F58"/>
      <c r="G58"/>
      <c r="H58"/>
      <c r="I58"/>
      <c r="J58"/>
      <c r="K58"/>
      <c r="L58"/>
      <c r="M58"/>
      <c r="N58"/>
      <c r="O58"/>
      <c r="P58"/>
      <c r="Q58"/>
      <c r="R58"/>
      <c r="S58"/>
    </row>
    <row r="59" spans="1:19">
      <c r="A59"/>
      <c r="B59"/>
      <c r="C59"/>
      <c r="D59"/>
      <c r="E59"/>
      <c r="F59"/>
      <c r="G59"/>
      <c r="H59"/>
      <c r="I59"/>
      <c r="J59"/>
      <c r="K59"/>
      <c r="L59"/>
      <c r="M59"/>
      <c r="N59"/>
      <c r="O59"/>
      <c r="P59"/>
      <c r="Q59"/>
      <c r="R59"/>
      <c r="S59"/>
    </row>
  </sheetData>
  <sheetProtection password="DC96" sheet="1" objects="1" scenarios="1" selectLockedCells="1" selectUnlockedCells="1"/>
  <mergeCells count="2">
    <mergeCell ref="A4:S9"/>
    <mergeCell ref="E3:S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FeedsAndSpeeds</vt:lpstr>
      <vt:lpstr>Formulas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bcb1</dc:creator>
  <cp:lastModifiedBy>bcb1</cp:lastModifiedBy>
  <cp:lastPrinted>2012-04-06T20:20:38Z</cp:lastPrinted>
  <dcterms:created xsi:type="dcterms:W3CDTF">2011-12-15T16:18:41Z</dcterms:created>
  <dcterms:modified xsi:type="dcterms:W3CDTF">2012-04-09T13:29:20Z</dcterms:modified>
</cp:coreProperties>
</file>